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<sst xmlns="http://schemas.openxmlformats.org/spreadsheetml/2006/main" count="155" uniqueCount="55">
  <si>
    <t>kg</t>
  </si>
  <si>
    <t>COÛT D'UNE RATION DE SEMI-FINITION</t>
  </si>
  <si>
    <t>Gain quotidien:</t>
  </si>
  <si>
    <t>RÉGIONS CENTRALES</t>
  </si>
  <si>
    <t>Prix du foin 89 % m.s. :</t>
  </si>
  <si>
    <t>Prix de l'ensilage de foin 40 % m.s.:</t>
  </si>
  <si>
    <t xml:space="preserve"> / tonne</t>
  </si>
  <si>
    <t>c:\guy\Coût ration semi-finition R Centrales.xls</t>
  </si>
  <si>
    <t>Orge</t>
  </si>
  <si>
    <t>Total</t>
  </si>
  <si>
    <t>Coût total</t>
  </si>
  <si>
    <t>Le kg de gain</t>
  </si>
  <si>
    <t>La livre gain</t>
  </si>
  <si>
    <t>en</t>
  </si>
  <si>
    <t xml:space="preserve"> jours</t>
  </si>
  <si>
    <t>Kg / jour</t>
  </si>
  <si>
    <t>livres</t>
  </si>
  <si>
    <t>RATION   1   (2,5 livres de gain/jour)</t>
  </si>
  <si>
    <t xml:space="preserve">     1.1- PÉRIODE DE 272 À 316 KG (600 à 700 livres):</t>
  </si>
  <si>
    <t xml:space="preserve">     1.2- PÉRIODE DE 316 À 362 KG (700 à 800 livres): (+ freinte de 2,5 %)</t>
  </si>
  <si>
    <t>Le kg</t>
  </si>
  <si>
    <t xml:space="preserve"> kg</t>
  </si>
  <si>
    <t>RATION  2  (2.5 livres)</t>
  </si>
  <si>
    <t xml:space="preserve">     2.1- PÉRIODE DE 272 À 316 KG (600 à 700 livres):</t>
  </si>
  <si>
    <t xml:space="preserve">     2.2- PÉRIODE DE 316 À 362 KG (700 à 800 livres):  (+ freinte de 2,5 %)</t>
  </si>
  <si>
    <t xml:space="preserve"> TOTAL</t>
  </si>
  <si>
    <t xml:space="preserve">              Ensilage de maïs</t>
  </si>
  <si>
    <t xml:space="preserve">             Ensilage de maïs</t>
  </si>
  <si>
    <t>Qté totale aliments (kg)</t>
  </si>
  <si>
    <t xml:space="preserve">        Ensilage de foin</t>
  </si>
  <si>
    <t xml:space="preserve">       Ensilage de foin</t>
  </si>
  <si>
    <t xml:space="preserve">            Ensilage de maïs</t>
  </si>
  <si>
    <t xml:space="preserve"> COÛT MOYEN</t>
  </si>
  <si>
    <t xml:space="preserve"> la livre</t>
  </si>
  <si>
    <t xml:space="preserve"> livres</t>
  </si>
  <si>
    <t>Qté totale d'aliments (kg)</t>
  </si>
  <si>
    <t>$ / kg m.s.</t>
  </si>
  <si>
    <t>Prix de l'ensilage de maïs 35 % m.s.:</t>
  </si>
  <si>
    <t>Prix de l'orge 88 % m.s.:</t>
  </si>
  <si>
    <t>RATION   3   (2,0 livres de gain/jour)</t>
  </si>
  <si>
    <t xml:space="preserve">     3.1- PÉRIODE DE 272 À 316 KG (600 à 700 livres):</t>
  </si>
  <si>
    <t xml:space="preserve">     3.2- PÉRIODE DE 316 À 362 KG (700 à 800 livres): (+ freinte de 2,5 %)</t>
  </si>
  <si>
    <t>RATION   4   (2,0 livres de gain/jour)</t>
  </si>
  <si>
    <t xml:space="preserve">     4.1- PÉRIODE DE 272 À 316 KG (600 à 700 livres):</t>
  </si>
  <si>
    <t xml:space="preserve">     4.2- PÉRIODE DE 316 À 362 KG (700 à 800 livres): (+ freinte de 2,5 %)</t>
  </si>
  <si>
    <t>Nbre jours</t>
  </si>
  <si>
    <t xml:space="preserve"> / tonne (1)</t>
  </si>
  <si>
    <t xml:space="preserve"> / tonne (2)</t>
  </si>
  <si>
    <t>(1)  La Fédération des Syndicats de gestion, Analyse de groupe vache-veau 1998.</t>
  </si>
  <si>
    <t>Sources:</t>
  </si>
  <si>
    <t>(2)  Syndicat de gestion Centre-du-Québec et Nicolet-Yamaska, Analyse de groupe 2000.</t>
  </si>
  <si>
    <t>(3)  À partir des programmes alimentaires de L'agronome Dany Cinq-Mars, PhD.</t>
  </si>
  <si>
    <t>N.B. Coût des rations sans perte</t>
  </si>
  <si>
    <t>Nicolet, 6 novembre 2001</t>
  </si>
  <si>
    <t>Guy Beauregard, agronome, M.Sc.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</si>
</sst>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 * #,##0.000_)\ &quot;$&quot;_ ;_ * \(#,##0.000\)\ &quot;$&quot;_ ;_ * &quot;-&quot;??_)\ &quot;$&quot;_ ;_ @_ 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4" fontId="2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44" fontId="3" fillId="0" borderId="1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168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44" fontId="0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06">
      <selection activeCell="E120" sqref="E120"/>
    </sheetView>
  </sheetViews>
  <sheetFormatPr defaultColWidth="11.421875" defaultRowHeight="12.75"/>
  <cols>
    <col min="4" max="4" width="12.421875" style="0" bestFit="1" customWidth="1"/>
  </cols>
  <sheetData>
    <row r="1" spans="1:7" ht="15.75">
      <c r="A1" s="33" t="s">
        <v>1</v>
      </c>
      <c r="B1" s="33"/>
      <c r="C1" s="33"/>
      <c r="D1" s="33"/>
      <c r="E1" s="33"/>
      <c r="F1" s="33"/>
      <c r="G1" s="33"/>
    </row>
    <row r="2" spans="1:7" ht="15.75">
      <c r="A2" s="33" t="s">
        <v>3</v>
      </c>
      <c r="B2" s="33"/>
      <c r="C2" s="33"/>
      <c r="D2" s="33"/>
      <c r="E2" s="33"/>
      <c r="F2" s="33"/>
      <c r="G2" s="33"/>
    </row>
    <row r="4" ht="12.75">
      <c r="F4" s="24" t="s">
        <v>36</v>
      </c>
    </row>
    <row r="5" spans="1:6" ht="12.75">
      <c r="A5" t="s">
        <v>4</v>
      </c>
      <c r="D5" s="4">
        <v>74</v>
      </c>
      <c r="E5" t="s">
        <v>46</v>
      </c>
      <c r="F5" s="5">
        <f>D5*100/89/1000</f>
        <v>0.08314606741573034</v>
      </c>
    </row>
    <row r="6" spans="1:6" ht="12.75">
      <c r="A6" t="s">
        <v>5</v>
      </c>
      <c r="D6" s="4">
        <v>33</v>
      </c>
      <c r="E6" t="s">
        <v>46</v>
      </c>
      <c r="F6" s="5">
        <f>D6*100/40/1000</f>
        <v>0.0825</v>
      </c>
    </row>
    <row r="7" spans="1:6" ht="12.75">
      <c r="A7" t="s">
        <v>37</v>
      </c>
      <c r="D7" s="4">
        <v>30</v>
      </c>
      <c r="E7" t="s">
        <v>47</v>
      </c>
      <c r="F7" s="5">
        <f>D7*100/35/1000</f>
        <v>0.08571428571428572</v>
      </c>
    </row>
    <row r="8" spans="1:6" ht="12.75">
      <c r="A8" t="s">
        <v>38</v>
      </c>
      <c r="D8" s="4">
        <v>160</v>
      </c>
      <c r="E8" t="s">
        <v>6</v>
      </c>
      <c r="F8" s="5">
        <f>D8*100/88/1000</f>
        <v>0.18181818181818182</v>
      </c>
    </row>
    <row r="9" ht="12.75">
      <c r="D9" s="4"/>
    </row>
    <row r="10" spans="1:4" ht="15">
      <c r="A10" s="7" t="s">
        <v>17</v>
      </c>
      <c r="D10" s="4"/>
    </row>
    <row r="11" spans="1:3" ht="15" customHeight="1">
      <c r="A11" t="s">
        <v>2</v>
      </c>
      <c r="C11" s="8">
        <v>1.14</v>
      </c>
    </row>
    <row r="12" ht="16.5" customHeight="1">
      <c r="A12" t="s">
        <v>18</v>
      </c>
    </row>
    <row r="13" spans="1:5" ht="15" customHeight="1">
      <c r="A13" s="2">
        <f>316-272</f>
        <v>44</v>
      </c>
      <c r="B13" s="2" t="s">
        <v>0</v>
      </c>
      <c r="C13" s="2" t="s">
        <v>13</v>
      </c>
      <c r="D13" s="3">
        <f>A13/C11</f>
        <v>38.59649122807018</v>
      </c>
      <c r="E13" s="2" t="s">
        <v>14</v>
      </c>
    </row>
    <row r="14" spans="2:6" ht="16.5" customHeight="1">
      <c r="B14" s="18" t="s">
        <v>27</v>
      </c>
      <c r="D14" s="18" t="s">
        <v>29</v>
      </c>
      <c r="F14" s="17" t="s">
        <v>8</v>
      </c>
    </row>
    <row r="15" spans="1:6" ht="15.75" customHeight="1">
      <c r="A15" t="s">
        <v>15</v>
      </c>
      <c r="C15" s="2">
        <v>8.3</v>
      </c>
      <c r="D15" s="11">
        <v>5.5</v>
      </c>
      <c r="F15" s="2">
        <v>1.7</v>
      </c>
    </row>
    <row r="16" spans="1:6" ht="12.75">
      <c r="A16" t="s">
        <v>9</v>
      </c>
      <c r="C16" s="3">
        <f>C15*D13</f>
        <v>320.3508771929825</v>
      </c>
      <c r="D16" s="14">
        <f>D15*D13</f>
        <v>212.28070175438597</v>
      </c>
      <c r="F16" s="3">
        <f>F15*D13</f>
        <v>65.6140350877193</v>
      </c>
    </row>
    <row r="17" spans="1:7" ht="15" customHeight="1">
      <c r="A17" t="s">
        <v>10</v>
      </c>
      <c r="C17" s="5">
        <f>C16*$D$7/1000</f>
        <v>9.610526315789475</v>
      </c>
      <c r="D17" s="15">
        <f>D16*$D$6/1000</f>
        <v>7.005263157894737</v>
      </c>
      <c r="F17" s="5">
        <f>F16*$D$8/1000</f>
        <v>10.498245614035088</v>
      </c>
      <c r="G17" s="5">
        <f>SUM(C17:F17)</f>
        <v>27.114035087719298</v>
      </c>
    </row>
    <row r="18" spans="1:7" ht="15.75" customHeight="1">
      <c r="A18" s="6" t="s">
        <v>11</v>
      </c>
      <c r="C18" s="5">
        <f>C17/A13</f>
        <v>0.21842105263157896</v>
      </c>
      <c r="D18" s="15">
        <f>D17/A13</f>
        <v>0.15921052631578947</v>
      </c>
      <c r="F18" s="5">
        <f>F17/A13</f>
        <v>0.2385964912280702</v>
      </c>
      <c r="G18" s="5">
        <f>SUM(C18:F18)</f>
        <v>0.6162280701754386</v>
      </c>
    </row>
    <row r="19" spans="1:7" ht="13.5" customHeight="1">
      <c r="A19" t="s">
        <v>12</v>
      </c>
      <c r="C19" s="5">
        <f>C18/2.2046</f>
        <v>0.09907513954076883</v>
      </c>
      <c r="D19" s="15">
        <f>D18/2.2046</f>
        <v>0.0722174209905604</v>
      </c>
      <c r="F19" s="5">
        <f>F18/2.2046</f>
        <v>0.10822665845417317</v>
      </c>
      <c r="G19" s="25">
        <f>SUM(C19:F19)</f>
        <v>0.2795192189855024</v>
      </c>
    </row>
    <row r="21" ht="12.75">
      <c r="A21" t="s">
        <v>19</v>
      </c>
    </row>
    <row r="22" spans="1:5" ht="12.75">
      <c r="A22" s="2">
        <f>371-316</f>
        <v>55</v>
      </c>
      <c r="B22" s="2" t="s">
        <v>0</v>
      </c>
      <c r="C22" s="2" t="s">
        <v>13</v>
      </c>
      <c r="D22" s="3">
        <f>A22/1.14</f>
        <v>48.245614035087726</v>
      </c>
      <c r="E22" s="2" t="s">
        <v>14</v>
      </c>
    </row>
    <row r="23" spans="2:6" ht="16.5" customHeight="1">
      <c r="B23" s="16" t="s">
        <v>26</v>
      </c>
      <c r="D23" s="16" t="s">
        <v>29</v>
      </c>
      <c r="F23" s="17" t="s">
        <v>8</v>
      </c>
    </row>
    <row r="24" spans="1:6" ht="15.75" customHeight="1">
      <c r="A24" t="s">
        <v>15</v>
      </c>
      <c r="C24" s="2">
        <v>8.8</v>
      </c>
      <c r="D24" s="11">
        <v>5.8</v>
      </c>
      <c r="F24" s="2">
        <v>2.5</v>
      </c>
    </row>
    <row r="25" spans="1:6" ht="12.75">
      <c r="A25" t="s">
        <v>9</v>
      </c>
      <c r="C25" s="3">
        <f>C24*D22</f>
        <v>424.561403508772</v>
      </c>
      <c r="D25" s="14">
        <f>D24*D22</f>
        <v>279.8245614035088</v>
      </c>
      <c r="F25" s="3">
        <f>F24*D22</f>
        <v>120.61403508771932</v>
      </c>
    </row>
    <row r="26" spans="1:7" ht="15" customHeight="1">
      <c r="A26" t="s">
        <v>10</v>
      </c>
      <c r="C26" s="5">
        <f>C25*$D$7/1000</f>
        <v>12.736842105263161</v>
      </c>
      <c r="D26" s="15">
        <f>D25*$D$6/1000</f>
        <v>9.234210526315792</v>
      </c>
      <c r="F26" s="5">
        <f>F25*$D$8/1000</f>
        <v>19.298245614035093</v>
      </c>
      <c r="G26" s="5">
        <f>SUM(C26:F26)</f>
        <v>41.269298245614046</v>
      </c>
    </row>
    <row r="27" spans="1:7" ht="15.75" customHeight="1">
      <c r="A27" s="6" t="s">
        <v>11</v>
      </c>
      <c r="C27" s="5">
        <f>C26/46</f>
        <v>0.27688787185354696</v>
      </c>
      <c r="D27" s="15">
        <f>D26/46</f>
        <v>0.20074370709382156</v>
      </c>
      <c r="F27" s="5">
        <f>F26/46</f>
        <v>0.41952707856598026</v>
      </c>
      <c r="G27" s="5">
        <f>SUM(C27:F27)</f>
        <v>0.8971586575133488</v>
      </c>
    </row>
    <row r="28" spans="1:7" ht="14.25" customHeight="1">
      <c r="A28" t="s">
        <v>12</v>
      </c>
      <c r="C28" s="5">
        <f>C27/2.2046</f>
        <v>0.12559551476619202</v>
      </c>
      <c r="D28" s="15">
        <f>D27/2.2046</f>
        <v>0.09105674820548923</v>
      </c>
      <c r="F28" s="5">
        <f>F27/2.2046</f>
        <v>0.19029623449423036</v>
      </c>
      <c r="G28" s="25">
        <f>SUM(C28:F28)</f>
        <v>0.4069484974659116</v>
      </c>
    </row>
    <row r="29" spans="1:6" ht="16.5" customHeight="1">
      <c r="A29" s="22" t="s">
        <v>35</v>
      </c>
      <c r="C29" s="3">
        <f>C16+C25</f>
        <v>744.9122807017545</v>
      </c>
      <c r="D29" s="14">
        <f>D16+D25</f>
        <v>492.1052631578948</v>
      </c>
      <c r="F29" s="3">
        <f>F16+F25</f>
        <v>186.22807017543863</v>
      </c>
    </row>
    <row r="30" spans="1:7" ht="14.25" customHeight="1" thickBot="1">
      <c r="A30" t="s">
        <v>25</v>
      </c>
      <c r="B30" s="11" t="s">
        <v>21</v>
      </c>
      <c r="C30" s="1">
        <f>362-272</f>
        <v>90</v>
      </c>
      <c r="D30" s="1">
        <f>C30*2.2046</f>
        <v>198.41400000000002</v>
      </c>
      <c r="E30" t="s">
        <v>34</v>
      </c>
      <c r="F30" s="27" t="s">
        <v>45</v>
      </c>
      <c r="G30" s="26">
        <f>G26+G17</f>
        <v>68.38333333333334</v>
      </c>
    </row>
    <row r="31" spans="1:7" ht="15" customHeight="1" thickBot="1" thickTop="1">
      <c r="A31" s="23" t="s">
        <v>32</v>
      </c>
      <c r="B31" s="11" t="s">
        <v>20</v>
      </c>
      <c r="C31" s="5">
        <f>G30/C30</f>
        <v>0.7598148148148149</v>
      </c>
      <c r="D31" s="10">
        <f>G30/D30</f>
        <v>0.3446497390977115</v>
      </c>
      <c r="E31" s="8" t="s">
        <v>33</v>
      </c>
      <c r="F31" s="28">
        <f>D22+D13</f>
        <v>86.8421052631579</v>
      </c>
      <c r="G31" s="9"/>
    </row>
    <row r="32" ht="13.5" thickTop="1"/>
    <row r="34" ht="15">
      <c r="A34" s="7" t="s">
        <v>22</v>
      </c>
    </row>
    <row r="35" spans="1:3" ht="15" customHeight="1">
      <c r="A35" t="s">
        <v>2</v>
      </c>
      <c r="C35" s="8">
        <v>1.14</v>
      </c>
    </row>
    <row r="36" ht="16.5" customHeight="1">
      <c r="A36" t="s">
        <v>23</v>
      </c>
    </row>
    <row r="37" spans="1:5" ht="12.75">
      <c r="A37" s="2">
        <f>316-272</f>
        <v>44</v>
      </c>
      <c r="B37" s="2" t="s">
        <v>0</v>
      </c>
      <c r="C37" s="2" t="s">
        <v>13</v>
      </c>
      <c r="D37" s="3">
        <f>A37/C35</f>
        <v>38.59649122807018</v>
      </c>
      <c r="E37" s="2" t="s">
        <v>14</v>
      </c>
    </row>
    <row r="38" spans="2:6" ht="16.5" customHeight="1">
      <c r="B38" s="18" t="s">
        <v>31</v>
      </c>
      <c r="D38" s="18" t="s">
        <v>30</v>
      </c>
      <c r="F38" s="17" t="s">
        <v>8</v>
      </c>
    </row>
    <row r="39" spans="1:6" ht="15.75" customHeight="1">
      <c r="A39" t="s">
        <v>15</v>
      </c>
      <c r="C39" s="2">
        <v>0</v>
      </c>
      <c r="D39" s="19">
        <v>9.1</v>
      </c>
      <c r="F39" s="2">
        <v>3.4</v>
      </c>
    </row>
    <row r="40" spans="1:6" ht="12.75">
      <c r="A40" t="s">
        <v>9</v>
      </c>
      <c r="C40" s="3">
        <f>C39*D37</f>
        <v>0</v>
      </c>
      <c r="D40" s="20">
        <f>D39*D37</f>
        <v>351.22807017543863</v>
      </c>
      <c r="F40" s="3">
        <f>F39*D37</f>
        <v>131.2280701754386</v>
      </c>
    </row>
    <row r="41" spans="1:7" ht="15" customHeight="1">
      <c r="A41" t="s">
        <v>10</v>
      </c>
      <c r="C41" s="5">
        <f>C40*C30/1000</f>
        <v>0</v>
      </c>
      <c r="D41" s="21">
        <f>D40*D6/1000</f>
        <v>11.590526315789475</v>
      </c>
      <c r="F41" s="5">
        <f>F40*D8/1000</f>
        <v>20.996491228070177</v>
      </c>
      <c r="G41" s="5">
        <f>SUM(C41:F41)</f>
        <v>32.58701754385965</v>
      </c>
    </row>
    <row r="42" spans="1:7" ht="15.75" customHeight="1">
      <c r="A42" s="6" t="s">
        <v>11</v>
      </c>
      <c r="C42" s="5">
        <f>C41/A37</f>
        <v>0</v>
      </c>
      <c r="D42" s="21">
        <f>D41/A37</f>
        <v>0.263421052631579</v>
      </c>
      <c r="F42" s="5">
        <f>F41/A37</f>
        <v>0.4771929824561404</v>
      </c>
      <c r="G42" s="5">
        <f>SUM(C42:F42)</f>
        <v>0.7406140350877194</v>
      </c>
    </row>
    <row r="43" spans="1:7" ht="13.5" customHeight="1">
      <c r="A43" t="s">
        <v>12</v>
      </c>
      <c r="C43" s="5">
        <f>C42/2.2046</f>
        <v>0</v>
      </c>
      <c r="D43" s="21">
        <f>D42/2.2046</f>
        <v>0.11948700563892724</v>
      </c>
      <c r="F43" s="5">
        <f>F42/2.2046</f>
        <v>0.21645331690834635</v>
      </c>
      <c r="G43" s="25">
        <f>SUM(C43:F43)</f>
        <v>0.3359403225472736</v>
      </c>
    </row>
    <row r="45" ht="12.75">
      <c r="A45" t="s">
        <v>24</v>
      </c>
    </row>
    <row r="46" spans="1:5" ht="12.75">
      <c r="A46" s="2">
        <f>371-316</f>
        <v>55</v>
      </c>
      <c r="B46" s="2" t="s">
        <v>0</v>
      </c>
      <c r="C46" s="2" t="s">
        <v>13</v>
      </c>
      <c r="D46" s="3">
        <f>A46/C35</f>
        <v>48.245614035087726</v>
      </c>
      <c r="E46" s="2" t="s">
        <v>14</v>
      </c>
    </row>
    <row r="47" spans="2:6" ht="16.5" customHeight="1">
      <c r="B47" s="18" t="s">
        <v>26</v>
      </c>
      <c r="D47" s="18" t="s">
        <v>29</v>
      </c>
      <c r="F47" s="17" t="s">
        <v>8</v>
      </c>
    </row>
    <row r="48" spans="1:6" ht="15.75" customHeight="1">
      <c r="A48" t="s">
        <v>15</v>
      </c>
      <c r="C48" s="2">
        <v>0</v>
      </c>
      <c r="D48" s="11">
        <v>9.8</v>
      </c>
      <c r="F48" s="3">
        <v>4</v>
      </c>
    </row>
    <row r="49" spans="1:6" ht="12.75">
      <c r="A49" t="s">
        <v>9</v>
      </c>
      <c r="C49" s="3">
        <f>C48*D46</f>
        <v>0</v>
      </c>
      <c r="D49" s="14">
        <f>D48*D46</f>
        <v>472.80701754385973</v>
      </c>
      <c r="F49" s="3">
        <f>F48*D46</f>
        <v>192.9824561403509</v>
      </c>
    </row>
    <row r="50" spans="1:7" ht="15" customHeight="1">
      <c r="A50" t="s">
        <v>10</v>
      </c>
      <c r="C50" s="5">
        <f>C49*$D$7/1000</f>
        <v>0</v>
      </c>
      <c r="D50" s="15">
        <f>D49*$D$6/1000</f>
        <v>15.60263157894737</v>
      </c>
      <c r="F50" s="5">
        <f>F49*$D$8/1000</f>
        <v>30.877192982456144</v>
      </c>
      <c r="G50" s="5">
        <f>SUM(C50:F50)</f>
        <v>46.47982456140352</v>
      </c>
    </row>
    <row r="51" spans="1:7" ht="15.75" customHeight="1">
      <c r="A51" s="6" t="s">
        <v>11</v>
      </c>
      <c r="C51" s="5">
        <f>C50/46</f>
        <v>0</v>
      </c>
      <c r="D51" s="15">
        <f>D50/46</f>
        <v>0.339187643020595</v>
      </c>
      <c r="F51" s="5">
        <f>F50/46</f>
        <v>0.6712433257055683</v>
      </c>
      <c r="G51" s="5">
        <f>SUM(C51:F51)</f>
        <v>1.0104309687261632</v>
      </c>
    </row>
    <row r="52" spans="1:7" ht="12.75">
      <c r="A52" t="s">
        <v>12</v>
      </c>
      <c r="C52" s="5">
        <f>C51/2.2046</f>
        <v>0</v>
      </c>
      <c r="D52" s="15">
        <f>D51/2.2046</f>
        <v>0.15385450558858524</v>
      </c>
      <c r="F52" s="5">
        <f>F51/2.2046</f>
        <v>0.3044739751907685</v>
      </c>
      <c r="G52" s="25">
        <f>SUM(C52:F52)</f>
        <v>0.45832848077935373</v>
      </c>
    </row>
    <row r="53" spans="1:6" ht="16.5" customHeight="1">
      <c r="A53" s="22" t="s">
        <v>28</v>
      </c>
      <c r="C53" s="3">
        <f>C40+C49</f>
        <v>0</v>
      </c>
      <c r="D53" s="14">
        <f>D40+D49</f>
        <v>824.0350877192984</v>
      </c>
      <c r="F53" s="3">
        <f>F40+F49</f>
        <v>324.2105263157895</v>
      </c>
    </row>
    <row r="54" spans="1:7" ht="14.25" customHeight="1" thickBot="1">
      <c r="A54" t="s">
        <v>25</v>
      </c>
      <c r="B54" s="11" t="s">
        <v>0</v>
      </c>
      <c r="C54" s="1">
        <f>362-272</f>
        <v>90</v>
      </c>
      <c r="D54" s="1">
        <f>C54*2.2046</f>
        <v>198.41400000000002</v>
      </c>
      <c r="E54" t="s">
        <v>16</v>
      </c>
      <c r="F54" s="27" t="s">
        <v>45</v>
      </c>
      <c r="G54" s="26">
        <f>G50+G41</f>
        <v>79.06684210526316</v>
      </c>
    </row>
    <row r="55" spans="1:7" ht="15" customHeight="1" thickBot="1" thickTop="1">
      <c r="A55" s="23" t="s">
        <v>32</v>
      </c>
      <c r="B55" s="11" t="s">
        <v>20</v>
      </c>
      <c r="C55" s="5">
        <f>G54/C54</f>
        <v>0.8785204678362574</v>
      </c>
      <c r="D55" s="12">
        <f>G54/D54</f>
        <v>0.39849427008811455</v>
      </c>
      <c r="E55" t="s">
        <v>33</v>
      </c>
      <c r="F55" s="28">
        <f>D46+D37</f>
        <v>86.8421052631579</v>
      </c>
      <c r="G55" s="9"/>
    </row>
    <row r="56" spans="3:7" ht="15.75" customHeight="1" thickTop="1">
      <c r="C56" s="5"/>
      <c r="D56" s="13"/>
      <c r="G56" s="9"/>
    </row>
    <row r="57" spans="1:4" ht="15.75" customHeight="1">
      <c r="A57" s="7" t="s">
        <v>39</v>
      </c>
      <c r="D57" s="4"/>
    </row>
    <row r="58" spans="1:3" ht="15.75" customHeight="1">
      <c r="A58" t="s">
        <v>2</v>
      </c>
      <c r="C58" s="8">
        <v>0.9</v>
      </c>
    </row>
    <row r="59" ht="15.75" customHeight="1">
      <c r="A59" t="s">
        <v>40</v>
      </c>
    </row>
    <row r="60" spans="1:5" ht="15.75" customHeight="1">
      <c r="A60" s="2">
        <f>316-272</f>
        <v>44</v>
      </c>
      <c r="B60" s="2" t="s">
        <v>0</v>
      </c>
      <c r="C60" s="2" t="s">
        <v>13</v>
      </c>
      <c r="D60" s="3">
        <f>A60/C58</f>
        <v>48.888888888888886</v>
      </c>
      <c r="E60" s="2" t="s">
        <v>14</v>
      </c>
    </row>
    <row r="61" spans="2:6" ht="15.75" customHeight="1">
      <c r="B61" s="18" t="s">
        <v>27</v>
      </c>
      <c r="D61" s="18" t="s">
        <v>29</v>
      </c>
      <c r="F61" s="17" t="s">
        <v>8</v>
      </c>
    </row>
    <row r="62" spans="1:6" ht="15.75" customHeight="1">
      <c r="A62" t="s">
        <v>15</v>
      </c>
      <c r="C62" s="2">
        <v>11.1</v>
      </c>
      <c r="D62" s="11">
        <v>7.3</v>
      </c>
      <c r="F62" s="2">
        <v>0</v>
      </c>
    </row>
    <row r="63" spans="1:6" ht="15.75" customHeight="1">
      <c r="A63" t="s">
        <v>9</v>
      </c>
      <c r="C63" s="3">
        <f>C62*D60</f>
        <v>542.6666666666666</v>
      </c>
      <c r="D63" s="14">
        <f>D62*D60</f>
        <v>356.88888888888886</v>
      </c>
      <c r="F63" s="3">
        <f>F62*D60</f>
        <v>0</v>
      </c>
    </row>
    <row r="64" spans="1:7" ht="15.75" customHeight="1">
      <c r="A64" t="s">
        <v>10</v>
      </c>
      <c r="C64" s="5">
        <f>C63*$D$7/1000</f>
        <v>16.279999999999998</v>
      </c>
      <c r="D64" s="15">
        <f>D63*$D$6/1000</f>
        <v>11.777333333333333</v>
      </c>
      <c r="F64" s="5">
        <f>F63*$D$8/1000</f>
        <v>0</v>
      </c>
      <c r="G64" s="5">
        <f>SUM(C64:F64)</f>
        <v>28.057333333333332</v>
      </c>
    </row>
    <row r="65" spans="1:7" ht="15.75" customHeight="1">
      <c r="A65" s="6" t="s">
        <v>11</v>
      </c>
      <c r="C65" s="5">
        <f>C64/A60</f>
        <v>0.36999999999999994</v>
      </c>
      <c r="D65" s="15">
        <f>D64/A60</f>
        <v>0.26766666666666666</v>
      </c>
      <c r="F65" s="5">
        <f>F64/A60</f>
        <v>0</v>
      </c>
      <c r="G65" s="5">
        <f>SUM(C65:F65)</f>
        <v>0.6376666666666666</v>
      </c>
    </row>
    <row r="66" spans="1:7" ht="15.75" customHeight="1">
      <c r="A66" t="s">
        <v>12</v>
      </c>
      <c r="C66" s="5">
        <f>C65/2.2046</f>
        <v>0.16783089902930234</v>
      </c>
      <c r="D66" s="15">
        <f>D65/2.2046</f>
        <v>0.12141280353200883</v>
      </c>
      <c r="F66" s="5">
        <f>F65/2.2046</f>
        <v>0</v>
      </c>
      <c r="G66" s="25">
        <f>SUM(C66:F66)</f>
        <v>0.28924370256131116</v>
      </c>
    </row>
    <row r="67" ht="15.75" customHeight="1"/>
    <row r="68" ht="15.75" customHeight="1">
      <c r="A68" t="s">
        <v>41</v>
      </c>
    </row>
    <row r="69" spans="1:5" ht="15.75" customHeight="1">
      <c r="A69" s="2">
        <f>371-316</f>
        <v>55</v>
      </c>
      <c r="B69" s="2" t="s">
        <v>0</v>
      </c>
      <c r="C69" s="2" t="s">
        <v>13</v>
      </c>
      <c r="D69" s="3">
        <f>A69/C58</f>
        <v>61.11111111111111</v>
      </c>
      <c r="E69" s="2" t="s">
        <v>14</v>
      </c>
    </row>
    <row r="70" spans="2:6" ht="15.75" customHeight="1">
      <c r="B70" s="16" t="s">
        <v>26</v>
      </c>
      <c r="D70" s="16" t="s">
        <v>29</v>
      </c>
      <c r="F70" s="17" t="s">
        <v>8</v>
      </c>
    </row>
    <row r="71" spans="1:6" ht="15.75" customHeight="1">
      <c r="A71" t="s">
        <v>15</v>
      </c>
      <c r="C71" s="2">
        <v>12.4</v>
      </c>
      <c r="D71" s="11">
        <v>8.2</v>
      </c>
      <c r="F71" s="2">
        <v>0</v>
      </c>
    </row>
    <row r="72" spans="1:6" ht="15.75" customHeight="1">
      <c r="A72" t="s">
        <v>9</v>
      </c>
      <c r="C72" s="3">
        <f>C71*D69</f>
        <v>757.7777777777777</v>
      </c>
      <c r="D72" s="14">
        <f>D71*D69</f>
        <v>501.11111111111103</v>
      </c>
      <c r="F72" s="3">
        <f>F71*D69</f>
        <v>0</v>
      </c>
    </row>
    <row r="73" spans="1:7" ht="15.75" customHeight="1">
      <c r="A73" t="s">
        <v>10</v>
      </c>
      <c r="C73" s="5">
        <f>C72*$D$7/1000</f>
        <v>22.73333333333333</v>
      </c>
      <c r="D73" s="15">
        <f>D72*$D$6/1000</f>
        <v>16.536666666666665</v>
      </c>
      <c r="F73" s="5">
        <f>F72*$D$8/1000</f>
        <v>0</v>
      </c>
      <c r="G73" s="5">
        <f>SUM(C73:F73)</f>
        <v>39.269999999999996</v>
      </c>
    </row>
    <row r="74" spans="1:7" ht="15.75" customHeight="1">
      <c r="A74" s="6" t="s">
        <v>11</v>
      </c>
      <c r="C74" s="5">
        <f>C73/46</f>
        <v>0.4942028985507246</v>
      </c>
      <c r="D74" s="15">
        <f>D73/46</f>
        <v>0.3594927536231884</v>
      </c>
      <c r="F74" s="5">
        <f>F73/46</f>
        <v>0</v>
      </c>
      <c r="G74" s="5">
        <f>SUM(C74:F74)</f>
        <v>0.853695652173913</v>
      </c>
    </row>
    <row r="75" spans="1:7" ht="15.75" customHeight="1">
      <c r="A75" t="s">
        <v>12</v>
      </c>
      <c r="C75" s="5">
        <f>C74/2.2046</f>
        <v>0.2241689642342033</v>
      </c>
      <c r="D75" s="15">
        <f>D74/2.2046</f>
        <v>0.16306484333810595</v>
      </c>
      <c r="F75" s="5">
        <f>F74/2.2046</f>
        <v>0</v>
      </c>
      <c r="G75" s="25">
        <f>SUM(C75:F75)</f>
        <v>0.38723380757230924</v>
      </c>
    </row>
    <row r="76" spans="1:6" ht="15.75" customHeight="1">
      <c r="A76" s="22" t="s">
        <v>35</v>
      </c>
      <c r="C76" s="3">
        <f>C63+C72</f>
        <v>1300.4444444444443</v>
      </c>
      <c r="D76" s="14">
        <f>D63+D72</f>
        <v>857.9999999999999</v>
      </c>
      <c r="F76" s="3">
        <f>F63+F72</f>
        <v>0</v>
      </c>
    </row>
    <row r="77" spans="1:7" ht="15.75" customHeight="1" thickBot="1">
      <c r="A77" t="s">
        <v>25</v>
      </c>
      <c r="B77" s="11" t="s">
        <v>21</v>
      </c>
      <c r="C77" s="1">
        <f>362-272</f>
        <v>90</v>
      </c>
      <c r="D77" s="1">
        <f>C77*2.2046</f>
        <v>198.41400000000002</v>
      </c>
      <c r="E77" t="s">
        <v>34</v>
      </c>
      <c r="F77" s="27" t="s">
        <v>45</v>
      </c>
      <c r="G77" s="26">
        <f>G73+G64</f>
        <v>67.32733333333333</v>
      </c>
    </row>
    <row r="78" spans="1:7" ht="15.75" customHeight="1" thickBot="1" thickTop="1">
      <c r="A78" s="23" t="s">
        <v>32</v>
      </c>
      <c r="B78" s="11" t="s">
        <v>20</v>
      </c>
      <c r="C78" s="5">
        <f>G77/C77</f>
        <v>0.7480814814814815</v>
      </c>
      <c r="D78" s="10">
        <f>G77/D77</f>
        <v>0.33932753401137683</v>
      </c>
      <c r="E78" s="8" t="s">
        <v>33</v>
      </c>
      <c r="F78" s="28">
        <f>D69+D60</f>
        <v>110</v>
      </c>
      <c r="G78" s="9"/>
    </row>
    <row r="79" spans="1:4" ht="15.75" customHeight="1" thickTop="1">
      <c r="A79" s="7"/>
      <c r="D79" s="4"/>
    </row>
    <row r="80" spans="1:4" ht="15.75" customHeight="1">
      <c r="A80" s="7"/>
      <c r="D80" s="4"/>
    </row>
    <row r="81" spans="1:4" ht="15.75" customHeight="1">
      <c r="A81" s="7"/>
      <c r="D81" s="4"/>
    </row>
    <row r="82" spans="1:4" ht="15.75" customHeight="1">
      <c r="A82" s="7"/>
      <c r="D82" s="4"/>
    </row>
    <row r="83" spans="1:4" ht="15.75" customHeight="1">
      <c r="A83" s="7"/>
      <c r="D83" s="4"/>
    </row>
    <row r="84" spans="1:4" ht="15.75" customHeight="1">
      <c r="A84" s="7"/>
      <c r="D84" s="4"/>
    </row>
    <row r="85" spans="1:4" ht="15.75" customHeight="1">
      <c r="A85" s="7"/>
      <c r="D85" s="4"/>
    </row>
    <row r="86" spans="1:4" ht="15.75" customHeight="1">
      <c r="A86" s="7" t="s">
        <v>42</v>
      </c>
      <c r="D86" s="4"/>
    </row>
    <row r="87" spans="1:3" ht="15.75" customHeight="1">
      <c r="A87" t="s">
        <v>2</v>
      </c>
      <c r="C87" s="8">
        <v>0.9</v>
      </c>
    </row>
    <row r="88" ht="15.75" customHeight="1">
      <c r="A88" t="s">
        <v>43</v>
      </c>
    </row>
    <row r="89" spans="1:5" ht="15.75" customHeight="1">
      <c r="A89" s="2">
        <f>316-272</f>
        <v>44</v>
      </c>
      <c r="B89" s="2" t="s">
        <v>0</v>
      </c>
      <c r="C89" s="2" t="s">
        <v>13</v>
      </c>
      <c r="D89" s="3">
        <f>A89/C87</f>
        <v>48.888888888888886</v>
      </c>
      <c r="E89" s="2" t="s">
        <v>14</v>
      </c>
    </row>
    <row r="90" spans="2:6" ht="15.75" customHeight="1">
      <c r="B90" s="18" t="s">
        <v>27</v>
      </c>
      <c r="D90" s="18" t="s">
        <v>29</v>
      </c>
      <c r="F90" s="17" t="s">
        <v>8</v>
      </c>
    </row>
    <row r="91" spans="1:6" ht="15.75" customHeight="1">
      <c r="A91" t="s">
        <v>15</v>
      </c>
      <c r="C91" s="2">
        <v>0</v>
      </c>
      <c r="D91" s="11">
        <v>9.9</v>
      </c>
      <c r="F91" s="2">
        <v>3</v>
      </c>
    </row>
    <row r="92" spans="1:6" ht="15.75" customHeight="1">
      <c r="A92" t="s">
        <v>9</v>
      </c>
      <c r="C92" s="3">
        <f>C91*D89</f>
        <v>0</v>
      </c>
      <c r="D92" s="14">
        <f>D91*D89</f>
        <v>484</v>
      </c>
      <c r="F92" s="3">
        <f>F91*D89</f>
        <v>146.66666666666666</v>
      </c>
    </row>
    <row r="93" spans="1:7" ht="15.75" customHeight="1">
      <c r="A93" t="s">
        <v>10</v>
      </c>
      <c r="C93" s="5">
        <f>C92*$D$7/1000</f>
        <v>0</v>
      </c>
      <c r="D93" s="15">
        <f>D92*$D$6/1000</f>
        <v>15.972</v>
      </c>
      <c r="F93" s="5">
        <f>F92*$D$8/1000</f>
        <v>23.466666666666665</v>
      </c>
      <c r="G93" s="5">
        <f>SUM(C93:F93)</f>
        <v>39.43866666666666</v>
      </c>
    </row>
    <row r="94" spans="1:7" ht="15.75" customHeight="1">
      <c r="A94" s="6" t="s">
        <v>11</v>
      </c>
      <c r="C94" s="5">
        <f>C93/A89</f>
        <v>0</v>
      </c>
      <c r="D94" s="15">
        <f>D93/A89</f>
        <v>0.363</v>
      </c>
      <c r="F94" s="5">
        <f>F93/A89</f>
        <v>0.5333333333333333</v>
      </c>
      <c r="G94" s="5">
        <f>SUM(C94:F94)</f>
        <v>0.8963333333333333</v>
      </c>
    </row>
    <row r="95" spans="1:7" ht="15.75" customHeight="1">
      <c r="A95" t="s">
        <v>12</v>
      </c>
      <c r="C95" s="5">
        <f>C94/2.2046</f>
        <v>0</v>
      </c>
      <c r="D95" s="15">
        <f>D94/2.2046</f>
        <v>0.1646557198584777</v>
      </c>
      <c r="F95" s="5">
        <f>F94/2.2046</f>
        <v>0.2419184130152106</v>
      </c>
      <c r="G95" s="25">
        <f>SUM(C95:F95)</f>
        <v>0.4065741328736883</v>
      </c>
    </row>
    <row r="96" ht="15.75" customHeight="1"/>
    <row r="97" ht="15.75" customHeight="1">
      <c r="A97" t="s">
        <v>44</v>
      </c>
    </row>
    <row r="98" spans="1:5" ht="15.75" customHeight="1">
      <c r="A98" s="2">
        <f>371-316</f>
        <v>55</v>
      </c>
      <c r="B98" s="2" t="s">
        <v>0</v>
      </c>
      <c r="C98" s="2" t="s">
        <v>13</v>
      </c>
      <c r="D98" s="3">
        <f>A98/C87</f>
        <v>61.11111111111111</v>
      </c>
      <c r="E98" s="2" t="s">
        <v>14</v>
      </c>
    </row>
    <row r="99" spans="2:6" ht="15.75" customHeight="1">
      <c r="B99" s="16" t="s">
        <v>26</v>
      </c>
      <c r="D99" s="16" t="s">
        <v>29</v>
      </c>
      <c r="F99" s="17" t="s">
        <v>8</v>
      </c>
    </row>
    <row r="100" spans="1:6" ht="15.75" customHeight="1">
      <c r="A100" t="s">
        <v>15</v>
      </c>
      <c r="C100" s="2">
        <v>0</v>
      </c>
      <c r="D100" s="11">
        <v>10.9</v>
      </c>
      <c r="F100" s="2">
        <v>3.3</v>
      </c>
    </row>
    <row r="101" spans="1:6" ht="15.75" customHeight="1">
      <c r="A101" t="s">
        <v>9</v>
      </c>
      <c r="C101" s="3">
        <f>C100*D98</f>
        <v>0</v>
      </c>
      <c r="D101" s="14">
        <f>D100*D98</f>
        <v>666.1111111111111</v>
      </c>
      <c r="F101" s="3">
        <f>F100*D98</f>
        <v>201.66666666666663</v>
      </c>
    </row>
    <row r="102" spans="1:7" ht="15.75" customHeight="1">
      <c r="A102" t="s">
        <v>10</v>
      </c>
      <c r="C102" s="5">
        <f>C101*$D$7/1000</f>
        <v>0</v>
      </c>
      <c r="D102" s="15">
        <f>D101*$D$6/1000</f>
        <v>21.981666666666666</v>
      </c>
      <c r="F102" s="5">
        <f>F101*$D$8/1000</f>
        <v>32.26666666666666</v>
      </c>
      <c r="G102" s="5">
        <f>SUM(C102:F102)</f>
        <v>54.24833333333332</v>
      </c>
    </row>
    <row r="103" spans="1:7" ht="15.75" customHeight="1">
      <c r="A103" s="6" t="s">
        <v>11</v>
      </c>
      <c r="C103" s="5">
        <f>C102/46</f>
        <v>0</v>
      </c>
      <c r="D103" s="15">
        <f>D102/46</f>
        <v>0.47786231884057967</v>
      </c>
      <c r="F103" s="5">
        <f>F102/46</f>
        <v>0.7014492753623187</v>
      </c>
      <c r="G103" s="5">
        <f>SUM(C103:F103)</f>
        <v>1.1793115942028984</v>
      </c>
    </row>
    <row r="104" spans="1:7" ht="15.75" customHeight="1">
      <c r="A104" t="s">
        <v>12</v>
      </c>
      <c r="C104" s="5">
        <f>C103/2.2046</f>
        <v>0</v>
      </c>
      <c r="D104" s="15">
        <f>D103/2.2046</f>
        <v>0.216756925900653</v>
      </c>
      <c r="F104" s="5">
        <f>F103/2.2046</f>
        <v>0.318175304074353</v>
      </c>
      <c r="G104" s="25">
        <f>SUM(C104:F104)</f>
        <v>0.534932229975006</v>
      </c>
    </row>
    <row r="105" spans="1:6" ht="15.75" customHeight="1">
      <c r="A105" s="22" t="s">
        <v>35</v>
      </c>
      <c r="C105" s="3">
        <f>C92+C101</f>
        <v>0</v>
      </c>
      <c r="D105" s="14">
        <f>D92+D101</f>
        <v>1150.111111111111</v>
      </c>
      <c r="F105" s="3">
        <f>F92+F101</f>
        <v>348.33333333333326</v>
      </c>
    </row>
    <row r="106" spans="1:7" ht="15.75" customHeight="1" thickBot="1">
      <c r="A106" t="s">
        <v>25</v>
      </c>
      <c r="B106" s="11" t="s">
        <v>21</v>
      </c>
      <c r="C106" s="1">
        <f>362-272</f>
        <v>90</v>
      </c>
      <c r="D106" s="1">
        <f>C106*2.2046</f>
        <v>198.41400000000002</v>
      </c>
      <c r="E106" t="s">
        <v>34</v>
      </c>
      <c r="F106" s="27" t="s">
        <v>45</v>
      </c>
      <c r="G106" s="26">
        <f>G102+G93</f>
        <v>93.68699999999998</v>
      </c>
    </row>
    <row r="107" spans="1:7" ht="15.75" customHeight="1" thickBot="1" thickTop="1">
      <c r="A107" s="23" t="s">
        <v>32</v>
      </c>
      <c r="B107" s="11" t="s">
        <v>20</v>
      </c>
      <c r="C107" s="5">
        <f>G106/C106</f>
        <v>1.0409666666666664</v>
      </c>
      <c r="D107" s="10">
        <f>G106/D106</f>
        <v>0.47217938250325064</v>
      </c>
      <c r="E107" s="8" t="s">
        <v>33</v>
      </c>
      <c r="F107" s="28">
        <f>D98+D89</f>
        <v>110</v>
      </c>
      <c r="G107" s="9"/>
    </row>
    <row r="108" spans="1:4" ht="15.75" customHeight="1" thickTop="1">
      <c r="A108" s="7"/>
      <c r="D108" s="4"/>
    </row>
    <row r="109" spans="1:4" ht="15.75" customHeight="1">
      <c r="A109" s="7"/>
      <c r="D109" s="4"/>
    </row>
    <row r="110" spans="1:4" ht="15.75" customHeight="1">
      <c r="A110" s="18" t="s">
        <v>52</v>
      </c>
      <c r="D110" s="4"/>
    </row>
    <row r="111" ht="15.75" customHeight="1">
      <c r="D111" s="4"/>
    </row>
    <row r="112" spans="1:4" ht="15.75" customHeight="1">
      <c r="A112" s="32" t="s">
        <v>49</v>
      </c>
      <c r="D112" s="4"/>
    </row>
    <row r="113" spans="1:4" ht="15.75" customHeight="1">
      <c r="A113" s="29" t="s">
        <v>48</v>
      </c>
      <c r="D113" s="4"/>
    </row>
    <row r="114" spans="1:4" ht="15.75" customHeight="1">
      <c r="A114" s="31" t="s">
        <v>50</v>
      </c>
      <c r="D114" s="4"/>
    </row>
    <row r="115" spans="1:7" ht="12.75">
      <c r="A115" s="30" t="s">
        <v>51</v>
      </c>
      <c r="G115" s="11"/>
    </row>
    <row r="116" ht="12.75">
      <c r="B116" s="6"/>
    </row>
    <row r="117" ht="12.75">
      <c r="B117" s="6"/>
    </row>
    <row r="118" spans="2:3" ht="12.75">
      <c r="B118" s="6"/>
      <c r="C118" s="23" t="s">
        <v>7</v>
      </c>
    </row>
    <row r="120" spans="1:5" ht="12.75">
      <c r="A120" t="s">
        <v>53</v>
      </c>
      <c r="E120" t="s">
        <v>54</v>
      </c>
    </row>
  </sheetData>
  <mergeCells count="2">
    <mergeCell ref="A1:G1"/>
    <mergeCell ref="A2:G2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 Région Centre du Québec - 17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Beauregard</dc:creator>
  <cp:keywords/>
  <dc:description/>
  <cp:lastModifiedBy>Gaétan Bonneau</cp:lastModifiedBy>
  <cp:lastPrinted>2001-11-06T15:02:38Z</cp:lastPrinted>
  <dcterms:created xsi:type="dcterms:W3CDTF">2001-10-30T19:29:38Z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